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etup" sheetId="2" state="visible" r:id="rId4"/>
    <sheet name="TareRef" sheetId="3" state="visible" r:id="rId5"/>
    <sheet name="Draught Log" sheetId="4" state="visible" r:id="rId6"/>
    <sheet name="Spirits Log" sheetId="5" state="visible" r:id="rId7"/>
    <sheet name="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<sst xmlns="http://schemas.openxmlformats.org/spreadsheetml/2006/main" count="75" uniqueCount="65">
  <si>
    <t xml:space="preserve">SmartPubTools Weekly Stocktake &amp; Variance Tracker</t>
  </si>
  <si>
    <t xml:space="preserve">Built by Shaun McManus — working pub licensee, 15+ years running a Marston's pub</t>
  </si>
  <si>
    <t xml:space="preserve">What this is</t>
  </si>
  <si>
    <t xml:space="preserve">A free, complete weekly stock-control system for UK pubs: draught (dipstick AND weight methods), spirits by weight, cellar temperature log, till reconciliation, and an automatic variance dashboard — all UK-specific, with cask/keg tare weights already built in so you're not hunting for numbers.</t>
  </si>
  <si>
    <t xml:space="preserve">How to use it</t>
  </si>
  <si>
    <t xml:space="preserve">1. Go to the 'Setup' tab and list your lines and spirits once.  2. Every week, fill in the 'Draught Log' and 'Spirits Log' tabs — same day, same time.  3. Check the 'Dashboard' tab — it calculates variance automatically and flags anything over 2%.</t>
  </si>
  <si>
    <t xml:space="preserve">Why this beats a generic spreadsheet</t>
  </si>
  <si>
    <t xml:space="preserve">Most stocktake spreadsheets you'll find online are US-focused (US keg sizes, no UK cask formats) or only cover draught, not spirits. This one has UK pin/firkin/keg tare weights pre-loaded, covers both wet stock categories in one place, and does the variance maths for you — no manual formulas to break.</t>
  </si>
  <si>
    <t xml:space="preserve">Outgrown the spreadsheet?</t>
  </si>
  <si>
    <t xml:space="preserve">StockTap automates everything on this sheet — cask depth, till reconciliation, and variance alerts, updated automatically instead of typed in by hand. Free to start, Pro from £19/mo. stocktap.net</t>
  </si>
  <si>
    <t xml:space="preserve">Source</t>
  </si>
  <si>
    <t xml:space="preserve">smartpubtools.com — the UK's guide to running a tighter pub.</t>
  </si>
  <si>
    <t xml:space="preserve">Setup — Do This Once</t>
  </si>
  <si>
    <t xml:space="preserve">Enter your lines, spirits, and confirm your tare weights against what's stamped on your own containers</t>
  </si>
  <si>
    <t xml:space="preserve">Your Draught Lines</t>
  </si>
  <si>
    <t xml:space="preserve">Line / Cask Name</t>
  </si>
  <si>
    <t xml:space="preserve">Container Type</t>
  </si>
  <si>
    <t xml:space="preserve">Volume (litres)</t>
  </si>
  <si>
    <t xml:space="preserve">Tare Weight (kg)
[verify vs stamped]</t>
  </si>
  <si>
    <t xml:space="preserve">Notes</t>
  </si>
  <si>
    <t xml:space="preserve">Your Spirits (weighed, not dipped)</t>
  </si>
  <si>
    <t xml:space="preserve">Spirit Name</t>
  </si>
  <si>
    <t xml:space="preserve">Bottle Size (ml)</t>
  </si>
  <si>
    <t xml:space="preserve">Full Weight (g)</t>
  </si>
  <si>
    <t xml:space="preserve">Empty Bottle Weight (g)</t>
  </si>
  <si>
    <t xml:space="preserve">UK Cask &amp; Keg Tare Weight Reference</t>
  </si>
  <si>
    <t xml:space="preserve">From smartpubtools.com — always verify against the number stamped on your own container</t>
  </si>
  <si>
    <t xml:space="preserve">Typical Tare Weight (kg)</t>
  </si>
  <si>
    <t xml:space="preserve">Typical Volume (litres)</t>
  </si>
  <si>
    <t xml:space="preserve">Pin (cask)</t>
  </si>
  <si>
    <t xml:space="preserve">Firkin (cask)</t>
  </si>
  <si>
    <t xml:space="preserve">20L keg</t>
  </si>
  <si>
    <t xml:space="preserve">30L keg</t>
  </si>
  <si>
    <t xml:space="preserve">50L keg</t>
  </si>
  <si>
    <t xml:space="preserve">Beer weighs ~1.01 kg/litre — full weight ≈ tare + (volume × 1.01)</t>
  </si>
  <si>
    <t xml:space="preserve">Weekly Draught Log</t>
  </si>
  <si>
    <t xml:space="preserve">Same day, same time, every week. Dip or weigh — both work, pick one method per line and stick to it.</t>
  </si>
  <si>
    <t xml:space="preserve">This Week's Count</t>
  </si>
  <si>
    <t xml:space="preserve">Date</t>
  </si>
  <si>
    <t xml:space="preserve">Method
(Dip or Weigh)</t>
  </si>
  <si>
    <t xml:space="preserve">Reading
(litres or kg)</t>
  </si>
  <si>
    <t xml:space="preserve">Container Weight
(auto from Setup)</t>
  </si>
  <si>
    <t xml:space="preserve">Volume Remaining
(litres, calc)</t>
  </si>
  <si>
    <t xml:space="preserve">Till Sales This Period
(litres)</t>
  </si>
  <si>
    <t xml:space="preserve">Variance
(litres, calc)</t>
  </si>
  <si>
    <t xml:space="preserve">Weekly Spirits Log</t>
  </si>
  <si>
    <t xml:space="preserve">Weigh every open bottle — a free-poured 25ml is often 32-35ml, and this is the only way to catch it</t>
  </si>
  <si>
    <t xml:space="preserve">This Week's Weigh-In</t>
  </si>
  <si>
    <t xml:space="preserve">Current Weight (g)</t>
  </si>
  <si>
    <t xml:space="preserve">Volume Remaining (ml, calc)</t>
  </si>
  <si>
    <t xml:space="preserve">Till Sales This Period (ml)</t>
  </si>
  <si>
    <t xml:space="preserve">Variance (ml, calc)</t>
  </si>
  <si>
    <t xml:space="preserve">Variance Dashboard</t>
  </si>
  <si>
    <t xml:space="preserve">Auto-calculated from the logs — check this every week after you count</t>
  </si>
  <si>
    <t xml:space="preserve">Draught Summary</t>
  </si>
  <si>
    <t xml:space="preserve">Metric</t>
  </si>
  <si>
    <t xml:space="preserve">Value</t>
  </si>
  <si>
    <t xml:space="preserve">Status</t>
  </si>
  <si>
    <t xml:space="preserve">Total draught readings logged</t>
  </si>
  <si>
    <t xml:space="preserve">Average variance (litres)</t>
  </si>
  <si>
    <t xml:space="preserve">Lines over 2% variance (flag)</t>
  </si>
  <si>
    <t xml:space="preserve">Spirits Summary</t>
  </si>
  <si>
    <t xml:space="preserve">Total spirits readings logged</t>
  </si>
  <si>
    <t xml:space="preserve">Average variance (ml)</t>
  </si>
  <si>
    <t xml:space="preserve">Reading this every week and still doing the maths by hand? StockTap does this automatically from your till data — no typing required. Free to start. stocktap.net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</si>
</sst>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0"/>
      <color rgb="FF1A2B4C"/>
      <name val="Calibri"/>
      <family val="0"/>
      <charset val="1"/>
    </font>
    <font>
      <sz val="1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sz val="10"/>
      <color rgb="FF000000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i val="true"/>
      <sz val="10"/>
      <color rgb="FF1A2B4C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B4C"/>
        <bgColor rgb="FF003366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B4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</row>
    <row r="3" customFormat="false" ht="19.5" hidden="false" customHeight="true" outlineLevel="0" collapsed="false">
      <c r="A3" s="2" t="s">
        <v>1</v>
      </c>
      <c r="B3" s="2"/>
      <c r="C3" s="2"/>
      <c r="D3" s="2"/>
      <c r="E3" s="2"/>
      <c r="F3" s="2"/>
    </row>
    <row r="5" customFormat="false" ht="60" hidden="false" customHeight="true" outlineLevel="0" collapsed="false">
      <c r="A5" s="3" t="s">
        <v>2</v>
      </c>
      <c r="B5" s="4" t="s">
        <v>3</v>
      </c>
      <c r="C5" s="4"/>
      <c r="D5" s="4"/>
      <c r="E5" s="4"/>
      <c r="F5" s="4"/>
    </row>
    <row r="7" customFormat="false" ht="60" hidden="false" customHeight="true" outlineLevel="0" collapsed="false">
      <c r="A7" s="3" t="s">
        <v>4</v>
      </c>
      <c r="B7" s="4" t="s">
        <v>5</v>
      </c>
      <c r="C7" s="4"/>
      <c r="D7" s="4"/>
      <c r="E7" s="4"/>
      <c r="F7" s="4"/>
    </row>
    <row r="9" customFormat="false" ht="60" hidden="false" customHeight="true" outlineLevel="0" collapsed="false">
      <c r="A9" s="3" t="s">
        <v>6</v>
      </c>
      <c r="B9" s="4" t="s">
        <v>7</v>
      </c>
      <c r="C9" s="4"/>
      <c r="D9" s="4"/>
      <c r="E9" s="4"/>
      <c r="F9" s="4"/>
    </row>
    <row r="11" customFormat="false" ht="60" hidden="false" customHeight="true" outlineLevel="0" collapsed="false">
      <c r="A11" s="3" t="s">
        <v>8</v>
      </c>
      <c r="B11" s="4" t="s">
        <v>9</v>
      </c>
      <c r="C11" s="4"/>
      <c r="D11" s="4"/>
      <c r="E11" s="4"/>
      <c r="F11" s="4"/>
    </row>
    <row r="13" customFormat="false" ht="60" hidden="false" customHeight="true" outlineLevel="0" collapsed="false">
      <c r="A13" s="3" t="s">
        <v>10</v>
      </c>
      <c r="B13" s="4" t="s">
        <v>11</v>
      </c>
      <c r="C13" s="4"/>
      <c r="D13" s="4"/>
      <c r="E13" s="4"/>
      <c r="F13" s="4"/>
    </row>
  </sheetData>
  <mergeCells count="7">
    <mergeCell ref="A1:F2"/>
    <mergeCell ref="A3:F3"/>
    <mergeCell ref="B5:F5"/>
    <mergeCell ref="B7:F7"/>
    <mergeCell ref="B9:F9"/>
    <mergeCell ref="B11:F11"/>
    <mergeCell ref="B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4" min="4" style="0" width="18"/>
    <col collapsed="false" customWidth="true" hidden="false" outlineLevel="0" max="5" min="5" style="0" width="24"/>
    <col collapsed="false" customWidth="true" hidden="false" outlineLevel="0" max="6" min="6" style="0" width="4"/>
  </cols>
  <sheetData>
    <row r="1" customFormat="false" ht="30" hidden="false" customHeight="true" outlineLevel="0" collapsed="false">
      <c r="A1" s="1" t="s">
        <v>12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</row>
    <row r="3" customFormat="false" ht="19.5" hidden="false" customHeight="true" outlineLevel="0" collapsed="false">
      <c r="A3" s="2" t="s">
        <v>13</v>
      </c>
      <c r="B3" s="2"/>
      <c r="C3" s="2"/>
      <c r="D3" s="2"/>
      <c r="E3" s="2"/>
      <c r="F3" s="2"/>
    </row>
    <row r="5" customFormat="false" ht="21.75" hidden="false" customHeight="true" outlineLevel="0" collapsed="false">
      <c r="A5" s="5" t="s">
        <v>14</v>
      </c>
      <c r="B5" s="5"/>
      <c r="C5" s="5"/>
      <c r="D5" s="5"/>
      <c r="E5" s="5"/>
      <c r="F5" s="5"/>
    </row>
    <row r="6" customFormat="false" ht="30" hidden="false" customHeight="true" outlineLevel="0" collapsed="false">
      <c r="A6" s="6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/>
    </row>
    <row r="7" customFormat="false" ht="15" hidden="false" customHeight="false" outlineLevel="0" collapsed="false">
      <c r="A7" s="7"/>
      <c r="B7" s="7"/>
      <c r="C7" s="8"/>
      <c r="D7" s="9" t="str">
        <f aca="false">IFERROR(VLOOKUP(B7,TareRef!$A$2:$B$6,2,FALSE()),"")</f>
        <v/>
      </c>
      <c r="E7" s="7"/>
    </row>
    <row r="8" customFormat="false" ht="15" hidden="false" customHeight="false" outlineLevel="0" collapsed="false">
      <c r="A8" s="7"/>
      <c r="B8" s="7"/>
      <c r="C8" s="8"/>
      <c r="D8" s="9" t="str">
        <f aca="false">IFERROR(VLOOKUP(B8,TareRef!$A$2:$B$6,2,FALSE()),"")</f>
        <v/>
      </c>
      <c r="E8" s="7"/>
    </row>
    <row r="9" customFormat="false" ht="15" hidden="false" customHeight="false" outlineLevel="0" collapsed="false">
      <c r="A9" s="7"/>
      <c r="B9" s="7"/>
      <c r="C9" s="8"/>
      <c r="D9" s="9" t="str">
        <f aca="false">IFERROR(VLOOKUP(B9,TareRef!$A$2:$B$6,2,FALSE()),"")</f>
        <v/>
      </c>
      <c r="E9" s="7"/>
    </row>
    <row r="10" customFormat="false" ht="15" hidden="false" customHeight="false" outlineLevel="0" collapsed="false">
      <c r="A10" s="7"/>
      <c r="B10" s="7"/>
      <c r="C10" s="8"/>
      <c r="D10" s="9" t="str">
        <f aca="false">IFERROR(VLOOKUP(B10,TareRef!$A$2:$B$6,2,FALSE()),"")</f>
        <v/>
      </c>
      <c r="E10" s="7"/>
    </row>
    <row r="11" customFormat="false" ht="15" hidden="false" customHeight="false" outlineLevel="0" collapsed="false">
      <c r="A11" s="7"/>
      <c r="B11" s="7"/>
      <c r="C11" s="8"/>
      <c r="D11" s="9" t="str">
        <f aca="false">IFERROR(VLOOKUP(B11,TareRef!$A$2:$B$6,2,FALSE()),"")</f>
        <v/>
      </c>
      <c r="E11" s="7"/>
    </row>
    <row r="12" customFormat="false" ht="15" hidden="false" customHeight="false" outlineLevel="0" collapsed="false">
      <c r="A12" s="7"/>
      <c r="B12" s="7"/>
      <c r="C12" s="8"/>
      <c r="D12" s="9" t="str">
        <f aca="false">IFERROR(VLOOKUP(B12,TareRef!$A$2:$B$6,2,FALSE()),"")</f>
        <v/>
      </c>
      <c r="E12" s="7"/>
    </row>
    <row r="13" customFormat="false" ht="15" hidden="false" customHeight="false" outlineLevel="0" collapsed="false">
      <c r="A13" s="7"/>
      <c r="B13" s="7"/>
      <c r="C13" s="8"/>
      <c r="D13" s="9" t="str">
        <f aca="false">IFERROR(VLOOKUP(B13,TareRef!$A$2:$B$6,2,FALSE()),"")</f>
        <v/>
      </c>
      <c r="E13" s="7"/>
    </row>
    <row r="14" customFormat="false" ht="15" hidden="false" customHeight="false" outlineLevel="0" collapsed="false">
      <c r="A14" s="7"/>
      <c r="B14" s="7"/>
      <c r="C14" s="8"/>
      <c r="D14" s="9" t="str">
        <f aca="false">IFERROR(VLOOKUP(B14,TareRef!$A$2:$B$6,2,FALSE()),"")</f>
        <v/>
      </c>
      <c r="E14" s="7"/>
    </row>
    <row r="15" customFormat="false" ht="15" hidden="false" customHeight="false" outlineLevel="0" collapsed="false">
      <c r="A15" s="7"/>
      <c r="B15" s="7"/>
      <c r="C15" s="8"/>
      <c r="D15" s="9" t="str">
        <f aca="false">IFERROR(VLOOKUP(B15,TareRef!$A$2:$B$6,2,FALSE()),"")</f>
        <v/>
      </c>
      <c r="E15" s="7"/>
    </row>
    <row r="16" customFormat="false" ht="15" hidden="false" customHeight="false" outlineLevel="0" collapsed="false">
      <c r="A16" s="7"/>
      <c r="B16" s="7"/>
      <c r="C16" s="8"/>
      <c r="D16" s="9" t="str">
        <f aca="false">IFERROR(VLOOKUP(B16,TareRef!$A$2:$B$6,2,FALSE()),"")</f>
        <v/>
      </c>
      <c r="E16" s="7"/>
    </row>
    <row r="18" customFormat="false" ht="21.75" hidden="false" customHeight="true" outlineLevel="0" collapsed="false">
      <c r="A18" s="5" t="s">
        <v>20</v>
      </c>
      <c r="B18" s="5"/>
      <c r="C18" s="5"/>
      <c r="D18" s="5"/>
      <c r="E18" s="5"/>
      <c r="F18" s="5"/>
    </row>
    <row r="19" customFormat="false" ht="30" hidden="false" customHeight="true" outlineLevel="0" collapsed="false">
      <c r="A19" s="6" t="s">
        <v>21</v>
      </c>
      <c r="B19" s="6" t="s">
        <v>22</v>
      </c>
      <c r="C19" s="6" t="s">
        <v>23</v>
      </c>
      <c r="D19" s="6" t="s">
        <v>24</v>
      </c>
      <c r="E19" s="6" t="s">
        <v>19</v>
      </c>
      <c r="F19" s="6"/>
    </row>
    <row r="20" customFormat="false" ht="15" hidden="false" customHeight="false" outlineLevel="0" collapsed="false">
      <c r="A20" s="7"/>
      <c r="B20" s="8"/>
      <c r="C20" s="8"/>
      <c r="D20" s="8"/>
      <c r="E20" s="7"/>
    </row>
    <row r="21" customFormat="false" ht="15" hidden="false" customHeight="false" outlineLevel="0" collapsed="false">
      <c r="A21" s="7"/>
      <c r="B21" s="8"/>
      <c r="C21" s="8"/>
      <c r="D21" s="8"/>
      <c r="E21" s="7"/>
    </row>
    <row r="22" customFormat="false" ht="15" hidden="false" customHeight="false" outlineLevel="0" collapsed="false">
      <c r="A22" s="7"/>
      <c r="B22" s="8"/>
      <c r="C22" s="8"/>
      <c r="D22" s="8"/>
      <c r="E22" s="7"/>
    </row>
    <row r="23" customFormat="false" ht="15" hidden="false" customHeight="false" outlineLevel="0" collapsed="false">
      <c r="A23" s="7"/>
      <c r="B23" s="8"/>
      <c r="C23" s="8"/>
      <c r="D23" s="8"/>
      <c r="E23" s="7"/>
    </row>
    <row r="24" customFormat="false" ht="15" hidden="false" customHeight="false" outlineLevel="0" collapsed="false">
      <c r="A24" s="7"/>
      <c r="B24" s="8"/>
      <c r="C24" s="8"/>
      <c r="D24" s="8"/>
      <c r="E24" s="7"/>
    </row>
    <row r="25" customFormat="false" ht="15" hidden="false" customHeight="false" outlineLevel="0" collapsed="false">
      <c r="A25" s="7"/>
      <c r="B25" s="8"/>
      <c r="C25" s="8"/>
      <c r="D25" s="8"/>
      <c r="E25" s="7"/>
    </row>
    <row r="26" customFormat="false" ht="15" hidden="false" customHeight="false" outlineLevel="0" collapsed="false">
      <c r="A26" s="7"/>
      <c r="B26" s="8"/>
      <c r="C26" s="8"/>
      <c r="D26" s="8"/>
      <c r="E26" s="7"/>
    </row>
    <row r="27" customFormat="false" ht="15" hidden="false" customHeight="false" outlineLevel="0" collapsed="false">
      <c r="A27" s="7"/>
      <c r="B27" s="8"/>
      <c r="C27" s="8"/>
      <c r="D27" s="8"/>
      <c r="E27" s="7"/>
    </row>
    <row r="28" customFormat="false" ht="15" hidden="false" customHeight="false" outlineLevel="0" collapsed="false">
      <c r="A28" s="7"/>
      <c r="B28" s="8"/>
      <c r="C28" s="8"/>
      <c r="D28" s="8"/>
      <c r="E28" s="7"/>
    </row>
    <row r="29" customFormat="false" ht="15" hidden="false" customHeight="false" outlineLevel="0" collapsed="false">
      <c r="A29" s="7"/>
      <c r="B29" s="8"/>
      <c r="C29" s="8"/>
      <c r="D29" s="8"/>
      <c r="E29" s="7"/>
    </row>
  </sheetData>
  <mergeCells count="4">
    <mergeCell ref="A1:F2"/>
    <mergeCell ref="A3:F3"/>
    <mergeCell ref="A5:F5"/>
    <mergeCell ref="A18:F18"/>
  </mergeCells>
  <dataValidations count="10">
    <dataValidation allowBlank="true" errorStyle="stop" operator="between" showDropDown="false" showErrorMessage="false" showInputMessage="false" sqref="B7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8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9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0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1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2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3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4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5" type="list">
      <formula1>"Pin (cask),Firkin (cask),20L keg,30L keg,50L keg,Other"</formula1>
      <formula2>0</formula2>
    </dataValidation>
    <dataValidation allowBlank="true" errorStyle="stop" operator="between" showDropDown="false" showErrorMessage="false" showInputMessage="false" sqref="B16" type="list">
      <formula1>"Pin (cask),Firkin (cask),20L keg,30L keg,50L keg,Other"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24"/>
  </cols>
  <sheetData>
    <row r="1" customFormat="false" ht="30" hidden="false" customHeight="true" outlineLevel="0" collapsed="false">
      <c r="A1" s="1" t="s">
        <v>25</v>
      </c>
      <c r="B1" s="1"/>
      <c r="C1" s="1"/>
    </row>
    <row r="2" customFormat="false" ht="13.5" hidden="false" customHeight="true" outlineLevel="0" collapsed="false">
      <c r="A2" s="1"/>
      <c r="B2" s="1"/>
      <c r="C2" s="1"/>
    </row>
    <row r="3" customFormat="false" ht="19.5" hidden="false" customHeight="true" outlineLevel="0" collapsed="false">
      <c r="A3" s="2" t="s">
        <v>26</v>
      </c>
      <c r="B3" s="2"/>
      <c r="C3" s="2"/>
    </row>
    <row r="5" customFormat="false" ht="30" hidden="false" customHeight="true" outlineLevel="0" collapsed="false">
      <c r="A5" s="6" t="s">
        <v>16</v>
      </c>
      <c r="B5" s="6" t="s">
        <v>27</v>
      </c>
      <c r="C5" s="6" t="s">
        <v>28</v>
      </c>
    </row>
    <row r="6" customFormat="false" ht="15" hidden="false" customHeight="false" outlineLevel="0" collapsed="false">
      <c r="A6" s="7" t="s">
        <v>29</v>
      </c>
      <c r="B6" s="8" t="n">
        <v>6</v>
      </c>
      <c r="C6" s="8" t="n">
        <v>20.5</v>
      </c>
    </row>
    <row r="7" customFormat="false" ht="15" hidden="false" customHeight="false" outlineLevel="0" collapsed="false">
      <c r="A7" s="7" t="s">
        <v>30</v>
      </c>
      <c r="B7" s="8" t="n">
        <v>10.5</v>
      </c>
      <c r="C7" s="8" t="n">
        <v>41</v>
      </c>
    </row>
    <row r="8" customFormat="false" ht="15" hidden="false" customHeight="false" outlineLevel="0" collapsed="false">
      <c r="A8" s="7" t="s">
        <v>31</v>
      </c>
      <c r="B8" s="8" t="n">
        <v>9.5</v>
      </c>
      <c r="C8" s="8" t="n">
        <v>20</v>
      </c>
    </row>
    <row r="9" customFormat="false" ht="15" hidden="false" customHeight="false" outlineLevel="0" collapsed="false">
      <c r="A9" s="7" t="s">
        <v>32</v>
      </c>
      <c r="B9" s="8" t="n">
        <v>12</v>
      </c>
      <c r="C9" s="8" t="n">
        <v>30</v>
      </c>
    </row>
    <row r="10" customFormat="false" ht="15" hidden="false" customHeight="false" outlineLevel="0" collapsed="false">
      <c r="A10" s="7" t="s">
        <v>33</v>
      </c>
      <c r="B10" s="8" t="n">
        <v>13.5</v>
      </c>
      <c r="C10" s="8" t="n">
        <v>50</v>
      </c>
    </row>
    <row r="12" customFormat="false" ht="15" hidden="false" customHeight="false" outlineLevel="0" collapsed="false">
      <c r="A12" s="10" t="s">
        <v>34</v>
      </c>
    </row>
  </sheetData>
  <mergeCells count="2">
    <mergeCell ref="A1:C2"/>
    <mergeCell ref="A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8" min="3" style="0" width="15"/>
    <col collapsed="false" customWidth="true" hidden="false" outlineLevel="0" max="9" min="9" style="0" width="22"/>
  </cols>
  <sheetData>
    <row r="1" customFormat="false" ht="30" hidden="false" customHeight="tru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9.5" hidden="false" customHeight="true" outlineLevel="0" collapsed="false">
      <c r="A3" s="2" t="s">
        <v>36</v>
      </c>
      <c r="B3" s="2"/>
      <c r="C3" s="2"/>
      <c r="D3" s="2"/>
      <c r="E3" s="2"/>
      <c r="F3" s="2"/>
      <c r="G3" s="2"/>
      <c r="H3" s="2"/>
      <c r="I3" s="2"/>
    </row>
    <row r="5" customFormat="false" ht="21.75" hidden="false" customHeight="true" outlineLevel="0" collapsed="false">
      <c r="A5" s="5" t="s">
        <v>37</v>
      </c>
      <c r="B5" s="5"/>
      <c r="C5" s="5"/>
      <c r="D5" s="5"/>
      <c r="E5" s="5"/>
      <c r="F5" s="5"/>
      <c r="G5" s="5"/>
      <c r="H5" s="5"/>
      <c r="I5" s="5"/>
    </row>
    <row r="6" customFormat="false" ht="30" hidden="false" customHeight="true" outlineLevel="0" collapsed="false">
      <c r="A6" s="6" t="s">
        <v>38</v>
      </c>
      <c r="B6" s="6" t="s">
        <v>15</v>
      </c>
      <c r="C6" s="6" t="s">
        <v>39</v>
      </c>
      <c r="D6" s="6" t="s">
        <v>40</v>
      </c>
      <c r="E6" s="6" t="s">
        <v>41</v>
      </c>
      <c r="F6" s="6" t="s">
        <v>42</v>
      </c>
      <c r="G6" s="6" t="s">
        <v>43</v>
      </c>
      <c r="H6" s="6" t="s">
        <v>44</v>
      </c>
      <c r="I6" s="6" t="s">
        <v>19</v>
      </c>
    </row>
    <row r="7" customFormat="false" ht="15" hidden="false" customHeight="false" outlineLevel="0" collapsed="false">
      <c r="A7" s="8"/>
      <c r="B7" s="7"/>
      <c r="C7" s="7"/>
      <c r="D7" s="8"/>
      <c r="E7" s="9" t="str">
        <f aca="false">IFERROR(VLOOKUP(B7,Setup!$A$7:$D$16,4,FALSE()),"")</f>
        <v/>
      </c>
      <c r="F7" s="9" t="n">
        <f aca="false">IFERROR(IF(C7="Weigh",(D7-E7)/1.01,D7),"")</f>
        <v>0</v>
      </c>
      <c r="G7" s="8"/>
      <c r="H7" s="9" t="n">
        <f aca="false">IFERROR(F7-G7,"")</f>
        <v>0</v>
      </c>
      <c r="I7" s="8"/>
    </row>
    <row r="8" customFormat="false" ht="15" hidden="false" customHeight="false" outlineLevel="0" collapsed="false">
      <c r="A8" s="8"/>
      <c r="B8" s="7"/>
      <c r="C8" s="7"/>
      <c r="D8" s="8"/>
      <c r="E8" s="9" t="str">
        <f aca="false">IFERROR(VLOOKUP(B8,Setup!$A$7:$D$16,4,FALSE()),"")</f>
        <v/>
      </c>
      <c r="F8" s="9" t="n">
        <f aca="false">IFERROR(IF(C8="Weigh",(D8-E8)/1.01,D8),"")</f>
        <v>0</v>
      </c>
      <c r="G8" s="8"/>
      <c r="H8" s="9" t="n">
        <f aca="false">IFERROR(F8-G8,"")</f>
        <v>0</v>
      </c>
      <c r="I8" s="8"/>
    </row>
    <row r="9" customFormat="false" ht="15" hidden="false" customHeight="false" outlineLevel="0" collapsed="false">
      <c r="A9" s="8"/>
      <c r="B9" s="7"/>
      <c r="C9" s="7"/>
      <c r="D9" s="8"/>
      <c r="E9" s="9" t="str">
        <f aca="false">IFERROR(VLOOKUP(B9,Setup!$A$7:$D$16,4,FALSE()),"")</f>
        <v/>
      </c>
      <c r="F9" s="9" t="n">
        <f aca="false">IFERROR(IF(C9="Weigh",(D9-E9)/1.01,D9),"")</f>
        <v>0</v>
      </c>
      <c r="G9" s="8"/>
      <c r="H9" s="9" t="n">
        <f aca="false">IFERROR(F9-G9,"")</f>
        <v>0</v>
      </c>
      <c r="I9" s="8"/>
    </row>
    <row r="10" customFormat="false" ht="15" hidden="false" customHeight="false" outlineLevel="0" collapsed="false">
      <c r="A10" s="8"/>
      <c r="B10" s="7"/>
      <c r="C10" s="7"/>
      <c r="D10" s="8"/>
      <c r="E10" s="9" t="str">
        <f aca="false">IFERROR(VLOOKUP(B10,Setup!$A$7:$D$16,4,FALSE()),"")</f>
        <v/>
      </c>
      <c r="F10" s="9" t="n">
        <f aca="false">IFERROR(IF(C10="Weigh",(D10-E10)/1.01,D10),"")</f>
        <v>0</v>
      </c>
      <c r="G10" s="8"/>
      <c r="H10" s="9" t="n">
        <f aca="false">IFERROR(F10-G10,"")</f>
        <v>0</v>
      </c>
      <c r="I10" s="8"/>
    </row>
    <row r="11" customFormat="false" ht="15" hidden="false" customHeight="false" outlineLevel="0" collapsed="false">
      <c r="A11" s="8"/>
      <c r="B11" s="7"/>
      <c r="C11" s="7"/>
      <c r="D11" s="8"/>
      <c r="E11" s="9" t="str">
        <f aca="false">IFERROR(VLOOKUP(B11,Setup!$A$7:$D$16,4,FALSE()),"")</f>
        <v/>
      </c>
      <c r="F11" s="9" t="n">
        <f aca="false">IFERROR(IF(C11="Weigh",(D11-E11)/1.01,D11),"")</f>
        <v>0</v>
      </c>
      <c r="G11" s="8"/>
      <c r="H11" s="9" t="n">
        <f aca="false">IFERROR(F11-G11,"")</f>
        <v>0</v>
      </c>
      <c r="I11" s="8"/>
    </row>
    <row r="12" customFormat="false" ht="15" hidden="false" customHeight="false" outlineLevel="0" collapsed="false">
      <c r="A12" s="8"/>
      <c r="B12" s="7"/>
      <c r="C12" s="7"/>
      <c r="D12" s="8"/>
      <c r="E12" s="9" t="str">
        <f aca="false">IFERROR(VLOOKUP(B12,Setup!$A$7:$D$16,4,FALSE()),"")</f>
        <v/>
      </c>
      <c r="F12" s="9" t="n">
        <f aca="false">IFERROR(IF(C12="Weigh",(D12-E12)/1.01,D12),"")</f>
        <v>0</v>
      </c>
      <c r="G12" s="8"/>
      <c r="H12" s="9" t="n">
        <f aca="false">IFERROR(F12-G12,"")</f>
        <v>0</v>
      </c>
      <c r="I12" s="8"/>
    </row>
    <row r="13" customFormat="false" ht="15" hidden="false" customHeight="false" outlineLevel="0" collapsed="false">
      <c r="A13" s="8"/>
      <c r="B13" s="7"/>
      <c r="C13" s="7"/>
      <c r="D13" s="8"/>
      <c r="E13" s="9" t="str">
        <f aca="false">IFERROR(VLOOKUP(B13,Setup!$A$7:$D$16,4,FALSE()),"")</f>
        <v/>
      </c>
      <c r="F13" s="9" t="n">
        <f aca="false">IFERROR(IF(C13="Weigh",(D13-E13)/1.01,D13),"")</f>
        <v>0</v>
      </c>
      <c r="G13" s="8"/>
      <c r="H13" s="9" t="n">
        <f aca="false">IFERROR(F13-G13,"")</f>
        <v>0</v>
      </c>
      <c r="I13" s="8"/>
    </row>
    <row r="14" customFormat="false" ht="15" hidden="false" customHeight="false" outlineLevel="0" collapsed="false">
      <c r="A14" s="8"/>
      <c r="B14" s="7"/>
      <c r="C14" s="7"/>
      <c r="D14" s="8"/>
      <c r="E14" s="9" t="str">
        <f aca="false">IFERROR(VLOOKUP(B14,Setup!$A$7:$D$16,4,FALSE()),"")</f>
        <v/>
      </c>
      <c r="F14" s="9" t="n">
        <f aca="false">IFERROR(IF(C14="Weigh",(D14-E14)/1.01,D14),"")</f>
        <v>0</v>
      </c>
      <c r="G14" s="8"/>
      <c r="H14" s="9" t="n">
        <f aca="false">IFERROR(F14-G14,"")</f>
        <v>0</v>
      </c>
      <c r="I14" s="8"/>
    </row>
    <row r="15" customFormat="false" ht="15" hidden="false" customHeight="false" outlineLevel="0" collapsed="false">
      <c r="A15" s="8"/>
      <c r="B15" s="7"/>
      <c r="C15" s="7"/>
      <c r="D15" s="8"/>
      <c r="E15" s="9" t="str">
        <f aca="false">IFERROR(VLOOKUP(B15,Setup!$A$7:$D$16,4,FALSE()),"")</f>
        <v/>
      </c>
      <c r="F15" s="9" t="n">
        <f aca="false">IFERROR(IF(C15="Weigh",(D15-E15)/1.01,D15),"")</f>
        <v>0</v>
      </c>
      <c r="G15" s="8"/>
      <c r="H15" s="9" t="n">
        <f aca="false">IFERROR(F15-G15,"")</f>
        <v>0</v>
      </c>
      <c r="I15" s="8"/>
    </row>
    <row r="16" customFormat="false" ht="15" hidden="false" customHeight="false" outlineLevel="0" collapsed="false">
      <c r="A16" s="8"/>
      <c r="B16" s="7"/>
      <c r="C16" s="7"/>
      <c r="D16" s="8"/>
      <c r="E16" s="9" t="str">
        <f aca="false">IFERROR(VLOOKUP(B16,Setup!$A$7:$D$16,4,FALSE()),"")</f>
        <v/>
      </c>
      <c r="F16" s="9" t="n">
        <f aca="false">IFERROR(IF(C16="Weigh",(D16-E16)/1.01,D16),"")</f>
        <v>0</v>
      </c>
      <c r="G16" s="8"/>
      <c r="H16" s="9" t="n">
        <f aca="false">IFERROR(F16-G16,"")</f>
        <v>0</v>
      </c>
      <c r="I16" s="8"/>
    </row>
    <row r="17" customFormat="false" ht="15" hidden="false" customHeight="false" outlineLevel="0" collapsed="false">
      <c r="A17" s="8"/>
      <c r="B17" s="7"/>
      <c r="C17" s="7"/>
      <c r="D17" s="8"/>
      <c r="E17" s="9" t="str">
        <f aca="false">IFERROR(VLOOKUP(B17,Setup!$A$7:$D$16,4,FALSE()),"")</f>
        <v/>
      </c>
      <c r="F17" s="9" t="n">
        <f aca="false">IFERROR(IF(C17="Weigh",(D17-E17)/1.01,D17),"")</f>
        <v>0</v>
      </c>
      <c r="G17" s="8"/>
      <c r="H17" s="9" t="n">
        <f aca="false">IFERROR(F17-G17,"")</f>
        <v>0</v>
      </c>
      <c r="I17" s="8"/>
    </row>
    <row r="18" customFormat="false" ht="15" hidden="false" customHeight="false" outlineLevel="0" collapsed="false">
      <c r="A18" s="8"/>
      <c r="B18" s="7"/>
      <c r="C18" s="7"/>
      <c r="D18" s="8"/>
      <c r="E18" s="9" t="str">
        <f aca="false">IFERROR(VLOOKUP(B18,Setup!$A$7:$D$16,4,FALSE()),"")</f>
        <v/>
      </c>
      <c r="F18" s="9" t="n">
        <f aca="false">IFERROR(IF(C18="Weigh",(D18-E18)/1.01,D18),"")</f>
        <v>0</v>
      </c>
      <c r="G18" s="8"/>
      <c r="H18" s="9" t="n">
        <f aca="false">IFERROR(F18-G18,"")</f>
        <v>0</v>
      </c>
      <c r="I18" s="8"/>
    </row>
    <row r="19" customFormat="false" ht="15" hidden="false" customHeight="false" outlineLevel="0" collapsed="false">
      <c r="A19" s="8"/>
      <c r="B19" s="7"/>
      <c r="C19" s="7"/>
      <c r="D19" s="8"/>
      <c r="E19" s="9" t="str">
        <f aca="false">IFERROR(VLOOKUP(B19,Setup!$A$7:$D$16,4,FALSE()),"")</f>
        <v/>
      </c>
      <c r="F19" s="9" t="n">
        <f aca="false">IFERROR(IF(C19="Weigh",(D19-E19)/1.01,D19),"")</f>
        <v>0</v>
      </c>
      <c r="G19" s="8"/>
      <c r="H19" s="9" t="n">
        <f aca="false">IFERROR(F19-G19,"")</f>
        <v>0</v>
      </c>
      <c r="I19" s="8"/>
    </row>
    <row r="20" customFormat="false" ht="15" hidden="false" customHeight="false" outlineLevel="0" collapsed="false">
      <c r="A20" s="8"/>
      <c r="B20" s="7"/>
      <c r="C20" s="7"/>
      <c r="D20" s="8"/>
      <c r="E20" s="9" t="str">
        <f aca="false">IFERROR(VLOOKUP(B20,Setup!$A$7:$D$16,4,FALSE()),"")</f>
        <v/>
      </c>
      <c r="F20" s="9" t="n">
        <f aca="false">IFERROR(IF(C20="Weigh",(D20-E20)/1.01,D20),"")</f>
        <v>0</v>
      </c>
      <c r="G20" s="8"/>
      <c r="H20" s="9" t="n">
        <f aca="false">IFERROR(F20-G20,"")</f>
        <v>0</v>
      </c>
      <c r="I20" s="8"/>
    </row>
    <row r="21" customFormat="false" ht="15" hidden="false" customHeight="false" outlineLevel="0" collapsed="false">
      <c r="A21" s="8"/>
      <c r="B21" s="7"/>
      <c r="C21" s="7"/>
      <c r="D21" s="8"/>
      <c r="E21" s="9" t="str">
        <f aca="false">IFERROR(VLOOKUP(B21,Setup!$A$7:$D$16,4,FALSE()),"")</f>
        <v/>
      </c>
      <c r="F21" s="9" t="n">
        <f aca="false">IFERROR(IF(C21="Weigh",(D21-E21)/1.01,D21),"")</f>
        <v>0</v>
      </c>
      <c r="G21" s="8"/>
      <c r="H21" s="9" t="n">
        <f aca="false">IFERROR(F21-G21,"")</f>
        <v>0</v>
      </c>
      <c r="I21" s="8"/>
    </row>
    <row r="22" customFormat="false" ht="15" hidden="false" customHeight="false" outlineLevel="0" collapsed="false">
      <c r="A22" s="8"/>
      <c r="B22" s="7"/>
      <c r="C22" s="7"/>
      <c r="D22" s="8"/>
      <c r="E22" s="9" t="str">
        <f aca="false">IFERROR(VLOOKUP(B22,Setup!$A$7:$D$16,4,FALSE()),"")</f>
        <v/>
      </c>
      <c r="F22" s="9" t="n">
        <f aca="false">IFERROR(IF(C22="Weigh",(D22-E22)/1.01,D22),"")</f>
        <v>0</v>
      </c>
      <c r="G22" s="8"/>
      <c r="H22" s="9" t="n">
        <f aca="false">IFERROR(F22-G22,"")</f>
        <v>0</v>
      </c>
      <c r="I22" s="8"/>
    </row>
    <row r="23" customFormat="false" ht="15" hidden="false" customHeight="false" outlineLevel="0" collapsed="false">
      <c r="A23" s="8"/>
      <c r="B23" s="7"/>
      <c r="C23" s="7"/>
      <c r="D23" s="8"/>
      <c r="E23" s="9" t="str">
        <f aca="false">IFERROR(VLOOKUP(B23,Setup!$A$7:$D$16,4,FALSE()),"")</f>
        <v/>
      </c>
      <c r="F23" s="9" t="n">
        <f aca="false">IFERROR(IF(C23="Weigh",(D23-E23)/1.01,D23),"")</f>
        <v>0</v>
      </c>
      <c r="G23" s="8"/>
      <c r="H23" s="9" t="n">
        <f aca="false">IFERROR(F23-G23,"")</f>
        <v>0</v>
      </c>
      <c r="I23" s="8"/>
    </row>
    <row r="24" customFormat="false" ht="15" hidden="false" customHeight="false" outlineLevel="0" collapsed="false">
      <c r="A24" s="8"/>
      <c r="B24" s="7"/>
      <c r="C24" s="7"/>
      <c r="D24" s="8"/>
      <c r="E24" s="9" t="str">
        <f aca="false">IFERROR(VLOOKUP(B24,Setup!$A$7:$D$16,4,FALSE()),"")</f>
        <v/>
      </c>
      <c r="F24" s="9" t="n">
        <f aca="false">IFERROR(IF(C24="Weigh",(D24-E24)/1.01,D24),"")</f>
        <v>0</v>
      </c>
      <c r="G24" s="8"/>
      <c r="H24" s="9" t="n">
        <f aca="false">IFERROR(F24-G24,"")</f>
        <v>0</v>
      </c>
      <c r="I24" s="8"/>
    </row>
    <row r="25" customFormat="false" ht="15" hidden="false" customHeight="false" outlineLevel="0" collapsed="false">
      <c r="A25" s="8"/>
      <c r="B25" s="7"/>
      <c r="C25" s="7"/>
      <c r="D25" s="8"/>
      <c r="E25" s="9" t="str">
        <f aca="false">IFERROR(VLOOKUP(B25,Setup!$A$7:$D$16,4,FALSE()),"")</f>
        <v/>
      </c>
      <c r="F25" s="9" t="n">
        <f aca="false">IFERROR(IF(C25="Weigh",(D25-E25)/1.01,D25),"")</f>
        <v>0</v>
      </c>
      <c r="G25" s="8"/>
      <c r="H25" s="9" t="n">
        <f aca="false">IFERROR(F25-G25,"")</f>
        <v>0</v>
      </c>
      <c r="I25" s="8"/>
    </row>
    <row r="26" customFormat="false" ht="15" hidden="false" customHeight="false" outlineLevel="0" collapsed="false">
      <c r="A26" s="8"/>
      <c r="B26" s="7"/>
      <c r="C26" s="7"/>
      <c r="D26" s="8"/>
      <c r="E26" s="9" t="str">
        <f aca="false">IFERROR(VLOOKUP(B26,Setup!$A$7:$D$16,4,FALSE()),"")</f>
        <v/>
      </c>
      <c r="F26" s="9" t="n">
        <f aca="false">IFERROR(IF(C26="Weigh",(D26-E26)/1.01,D26),"")</f>
        <v>0</v>
      </c>
      <c r="G26" s="8"/>
      <c r="H26" s="9" t="n">
        <f aca="false">IFERROR(F26-G26,"")</f>
        <v>0</v>
      </c>
      <c r="I26" s="8"/>
    </row>
    <row r="27" customFormat="false" ht="15" hidden="false" customHeight="false" outlineLevel="0" collapsed="false">
      <c r="A27" s="8"/>
      <c r="B27" s="7"/>
      <c r="C27" s="7"/>
      <c r="D27" s="8"/>
      <c r="E27" s="9" t="str">
        <f aca="false">IFERROR(VLOOKUP(B27,Setup!$A$7:$D$16,4,FALSE()),"")</f>
        <v/>
      </c>
      <c r="F27" s="9" t="n">
        <f aca="false">IFERROR(IF(C27="Weigh",(D27-E27)/1.01,D27),"")</f>
        <v>0</v>
      </c>
      <c r="G27" s="8"/>
      <c r="H27" s="9" t="n">
        <f aca="false">IFERROR(F27-G27,"")</f>
        <v>0</v>
      </c>
      <c r="I27" s="8"/>
    </row>
    <row r="28" customFormat="false" ht="15" hidden="false" customHeight="false" outlineLevel="0" collapsed="false">
      <c r="A28" s="8"/>
      <c r="B28" s="7"/>
      <c r="C28" s="7"/>
      <c r="D28" s="8"/>
      <c r="E28" s="9" t="str">
        <f aca="false">IFERROR(VLOOKUP(B28,Setup!$A$7:$D$16,4,FALSE()),"")</f>
        <v/>
      </c>
      <c r="F28" s="9" t="n">
        <f aca="false">IFERROR(IF(C28="Weigh",(D28-E28)/1.01,D28),"")</f>
        <v>0</v>
      </c>
      <c r="G28" s="8"/>
      <c r="H28" s="9" t="n">
        <f aca="false">IFERROR(F28-G28,"")</f>
        <v>0</v>
      </c>
      <c r="I28" s="8"/>
    </row>
    <row r="29" customFormat="false" ht="15" hidden="false" customHeight="false" outlineLevel="0" collapsed="false">
      <c r="A29" s="8"/>
      <c r="B29" s="7"/>
      <c r="C29" s="7"/>
      <c r="D29" s="8"/>
      <c r="E29" s="9" t="str">
        <f aca="false">IFERROR(VLOOKUP(B29,Setup!$A$7:$D$16,4,FALSE()),"")</f>
        <v/>
      </c>
      <c r="F29" s="9" t="n">
        <f aca="false">IFERROR(IF(C29="Weigh",(D29-E29)/1.01,D29),"")</f>
        <v>0</v>
      </c>
      <c r="G29" s="8"/>
      <c r="H29" s="9" t="n">
        <f aca="false">IFERROR(F29-G29,"")</f>
        <v>0</v>
      </c>
      <c r="I29" s="8"/>
    </row>
    <row r="30" customFormat="false" ht="15" hidden="false" customHeight="false" outlineLevel="0" collapsed="false">
      <c r="A30" s="8"/>
      <c r="B30" s="7"/>
      <c r="C30" s="7"/>
      <c r="D30" s="8"/>
      <c r="E30" s="9" t="str">
        <f aca="false">IFERROR(VLOOKUP(B30,Setup!$A$7:$D$16,4,FALSE()),"")</f>
        <v/>
      </c>
      <c r="F30" s="9" t="n">
        <f aca="false">IFERROR(IF(C30="Weigh",(D30-E30)/1.01,D30),"")</f>
        <v>0</v>
      </c>
      <c r="G30" s="8"/>
      <c r="H30" s="9" t="n">
        <f aca="false">IFERROR(F30-G30,"")</f>
        <v>0</v>
      </c>
      <c r="I30" s="8"/>
    </row>
    <row r="31" customFormat="false" ht="15" hidden="false" customHeight="false" outlineLevel="0" collapsed="false">
      <c r="A31" s="8"/>
      <c r="B31" s="7"/>
      <c r="C31" s="7"/>
      <c r="D31" s="8"/>
      <c r="E31" s="9" t="str">
        <f aca="false">IFERROR(VLOOKUP(B31,Setup!$A$7:$D$16,4,FALSE()),"")</f>
        <v/>
      </c>
      <c r="F31" s="9" t="n">
        <f aca="false">IFERROR(IF(C31="Weigh",(D31-E31)/1.01,D31),"")</f>
        <v>0</v>
      </c>
      <c r="G31" s="8"/>
      <c r="H31" s="9" t="n">
        <f aca="false">IFERROR(F31-G31,"")</f>
        <v>0</v>
      </c>
      <c r="I31" s="8"/>
    </row>
    <row r="32" customFormat="false" ht="15" hidden="false" customHeight="false" outlineLevel="0" collapsed="false">
      <c r="A32" s="8"/>
      <c r="B32" s="7"/>
      <c r="C32" s="7"/>
      <c r="D32" s="8"/>
      <c r="E32" s="9" t="str">
        <f aca="false">IFERROR(VLOOKUP(B32,Setup!$A$7:$D$16,4,FALSE()),"")</f>
        <v/>
      </c>
      <c r="F32" s="9" t="n">
        <f aca="false">IFERROR(IF(C32="Weigh",(D32-E32)/1.01,D32),"")</f>
        <v>0</v>
      </c>
      <c r="G32" s="8"/>
      <c r="H32" s="9" t="n">
        <f aca="false">IFERROR(F32-G32,"")</f>
        <v>0</v>
      </c>
      <c r="I32" s="8"/>
    </row>
    <row r="33" customFormat="false" ht="15" hidden="false" customHeight="false" outlineLevel="0" collapsed="false">
      <c r="A33" s="8"/>
      <c r="B33" s="7"/>
      <c r="C33" s="7"/>
      <c r="D33" s="8"/>
      <c r="E33" s="9" t="str">
        <f aca="false">IFERROR(VLOOKUP(B33,Setup!$A$7:$D$16,4,FALSE()),"")</f>
        <v/>
      </c>
      <c r="F33" s="9" t="n">
        <f aca="false">IFERROR(IF(C33="Weigh",(D33-E33)/1.01,D33),"")</f>
        <v>0</v>
      </c>
      <c r="G33" s="8"/>
      <c r="H33" s="9" t="n">
        <f aca="false">IFERROR(F33-G33,"")</f>
        <v>0</v>
      </c>
      <c r="I33" s="8"/>
    </row>
    <row r="34" customFormat="false" ht="15" hidden="false" customHeight="false" outlineLevel="0" collapsed="false">
      <c r="A34" s="8"/>
      <c r="B34" s="7"/>
      <c r="C34" s="7"/>
      <c r="D34" s="8"/>
      <c r="E34" s="9" t="str">
        <f aca="false">IFERROR(VLOOKUP(B34,Setup!$A$7:$D$16,4,FALSE()),"")</f>
        <v/>
      </c>
      <c r="F34" s="9" t="n">
        <f aca="false">IFERROR(IF(C34="Weigh",(D34-E34)/1.01,D34),"")</f>
        <v>0</v>
      </c>
      <c r="G34" s="8"/>
      <c r="H34" s="9" t="n">
        <f aca="false">IFERROR(F34-G34,"")</f>
        <v>0</v>
      </c>
      <c r="I34" s="8"/>
    </row>
    <row r="35" customFormat="false" ht="15" hidden="false" customHeight="false" outlineLevel="0" collapsed="false">
      <c r="A35" s="8"/>
      <c r="B35" s="7"/>
      <c r="C35" s="7"/>
      <c r="D35" s="8"/>
      <c r="E35" s="9" t="str">
        <f aca="false">IFERROR(VLOOKUP(B35,Setup!$A$7:$D$16,4,FALSE()),"")</f>
        <v/>
      </c>
      <c r="F35" s="9" t="n">
        <f aca="false">IFERROR(IF(C35="Weigh",(D35-E35)/1.01,D35),"")</f>
        <v>0</v>
      </c>
      <c r="G35" s="8"/>
      <c r="H35" s="9" t="n">
        <f aca="false">IFERROR(F35-G35,"")</f>
        <v>0</v>
      </c>
      <c r="I35" s="8"/>
    </row>
    <row r="36" customFormat="false" ht="15" hidden="false" customHeight="false" outlineLevel="0" collapsed="false">
      <c r="A36" s="8"/>
      <c r="B36" s="7"/>
      <c r="C36" s="7"/>
      <c r="D36" s="8"/>
      <c r="E36" s="9" t="str">
        <f aca="false">IFERROR(VLOOKUP(B36,Setup!$A$7:$D$16,4,FALSE()),"")</f>
        <v/>
      </c>
      <c r="F36" s="9" t="n">
        <f aca="false">IFERROR(IF(C36="Weigh",(D36-E36)/1.01,D36),"")</f>
        <v>0</v>
      </c>
      <c r="G36" s="8"/>
      <c r="H36" s="9" t="n">
        <f aca="false">IFERROR(F36-G36,"")</f>
        <v>0</v>
      </c>
      <c r="I36" s="8"/>
    </row>
  </sheetData>
  <mergeCells count="3">
    <mergeCell ref="A1:I2"/>
    <mergeCell ref="A3:I3"/>
    <mergeCell ref="A5:I5"/>
  </mergeCells>
  <dataValidations count="30">
    <dataValidation allowBlank="true" errorStyle="stop" operator="between" showDropDown="false" showErrorMessage="false" showInputMessage="false" sqref="C7" type="list">
      <formula1>"Dip,Weigh"</formula1>
      <formula2>0</formula2>
    </dataValidation>
    <dataValidation allowBlank="true" errorStyle="stop" operator="between" showDropDown="false" showErrorMessage="false" showInputMessage="false" sqref="C8" type="list">
      <formula1>"Dip,Weigh"</formula1>
      <formula2>0</formula2>
    </dataValidation>
    <dataValidation allowBlank="true" errorStyle="stop" operator="between" showDropDown="false" showErrorMessage="false" showInputMessage="false" sqref="C9" type="list">
      <formula1>"Dip,Weigh"</formula1>
      <formula2>0</formula2>
    </dataValidation>
    <dataValidation allowBlank="true" errorStyle="stop" operator="between" showDropDown="false" showErrorMessage="false" showInputMessage="false" sqref="C10" type="list">
      <formula1>"Dip,Weigh"</formula1>
      <formula2>0</formula2>
    </dataValidation>
    <dataValidation allowBlank="true" errorStyle="stop" operator="between" showDropDown="false" showErrorMessage="false" showInputMessage="false" sqref="C11" type="list">
      <formula1>"Dip,Weigh"</formula1>
      <formula2>0</formula2>
    </dataValidation>
    <dataValidation allowBlank="true" errorStyle="stop" operator="between" showDropDown="false" showErrorMessage="false" showInputMessage="false" sqref="C12" type="list">
      <formula1>"Dip,Weigh"</formula1>
      <formula2>0</formula2>
    </dataValidation>
    <dataValidation allowBlank="true" errorStyle="stop" operator="between" showDropDown="false" showErrorMessage="false" showInputMessage="false" sqref="C13" type="list">
      <formula1>"Dip,Weigh"</formula1>
      <formula2>0</formula2>
    </dataValidation>
    <dataValidation allowBlank="true" errorStyle="stop" operator="between" showDropDown="false" showErrorMessage="false" showInputMessage="false" sqref="C14" type="list">
      <formula1>"Dip,Weigh"</formula1>
      <formula2>0</formula2>
    </dataValidation>
    <dataValidation allowBlank="true" errorStyle="stop" operator="between" showDropDown="false" showErrorMessage="false" showInputMessage="false" sqref="C15" type="list">
      <formula1>"Dip,Weigh"</formula1>
      <formula2>0</formula2>
    </dataValidation>
    <dataValidation allowBlank="true" errorStyle="stop" operator="between" showDropDown="false" showErrorMessage="false" showInputMessage="false" sqref="C16" type="list">
      <formula1>"Dip,Weigh"</formula1>
      <formula2>0</formula2>
    </dataValidation>
    <dataValidation allowBlank="true" errorStyle="stop" operator="between" showDropDown="false" showErrorMessage="false" showInputMessage="false" sqref="C17" type="list">
      <formula1>"Dip,Weigh"</formula1>
      <formula2>0</formula2>
    </dataValidation>
    <dataValidation allowBlank="true" errorStyle="stop" operator="between" showDropDown="false" showErrorMessage="false" showInputMessage="false" sqref="C18" type="list">
      <formula1>"Dip,Weigh"</formula1>
      <formula2>0</formula2>
    </dataValidation>
    <dataValidation allowBlank="true" errorStyle="stop" operator="between" showDropDown="false" showErrorMessage="false" showInputMessage="false" sqref="C19" type="list">
      <formula1>"Dip,Weigh"</formula1>
      <formula2>0</formula2>
    </dataValidation>
    <dataValidation allowBlank="true" errorStyle="stop" operator="between" showDropDown="false" showErrorMessage="false" showInputMessage="false" sqref="C20" type="list">
      <formula1>"Dip,Weigh"</formula1>
      <formula2>0</formula2>
    </dataValidation>
    <dataValidation allowBlank="true" errorStyle="stop" operator="between" showDropDown="false" showErrorMessage="false" showInputMessage="false" sqref="C21" type="list">
      <formula1>"Dip,Weigh"</formula1>
      <formula2>0</formula2>
    </dataValidation>
    <dataValidation allowBlank="true" errorStyle="stop" operator="between" showDropDown="false" showErrorMessage="false" showInputMessage="false" sqref="C22" type="list">
      <formula1>"Dip,Weigh"</formula1>
      <formula2>0</formula2>
    </dataValidation>
    <dataValidation allowBlank="true" errorStyle="stop" operator="between" showDropDown="false" showErrorMessage="false" showInputMessage="false" sqref="C23" type="list">
      <formula1>"Dip,Weigh"</formula1>
      <formula2>0</formula2>
    </dataValidation>
    <dataValidation allowBlank="true" errorStyle="stop" operator="between" showDropDown="false" showErrorMessage="false" showInputMessage="false" sqref="C24" type="list">
      <formula1>"Dip,Weigh"</formula1>
      <formula2>0</formula2>
    </dataValidation>
    <dataValidation allowBlank="true" errorStyle="stop" operator="between" showDropDown="false" showErrorMessage="false" showInputMessage="false" sqref="C25" type="list">
      <formula1>"Dip,Weigh"</formula1>
      <formula2>0</formula2>
    </dataValidation>
    <dataValidation allowBlank="true" errorStyle="stop" operator="between" showDropDown="false" showErrorMessage="false" showInputMessage="false" sqref="C26" type="list">
      <formula1>"Dip,Weigh"</formula1>
      <formula2>0</formula2>
    </dataValidation>
    <dataValidation allowBlank="true" errorStyle="stop" operator="between" showDropDown="false" showErrorMessage="false" showInputMessage="false" sqref="C27" type="list">
      <formula1>"Dip,Weigh"</formula1>
      <formula2>0</formula2>
    </dataValidation>
    <dataValidation allowBlank="true" errorStyle="stop" operator="between" showDropDown="false" showErrorMessage="false" showInputMessage="false" sqref="C28" type="list">
      <formula1>"Dip,Weigh"</formula1>
      <formula2>0</formula2>
    </dataValidation>
    <dataValidation allowBlank="true" errorStyle="stop" operator="between" showDropDown="false" showErrorMessage="false" showInputMessage="false" sqref="C29" type="list">
      <formula1>"Dip,Weigh"</formula1>
      <formula2>0</formula2>
    </dataValidation>
    <dataValidation allowBlank="true" errorStyle="stop" operator="between" showDropDown="false" showErrorMessage="false" showInputMessage="false" sqref="C30" type="list">
      <formula1>"Dip,Weigh"</formula1>
      <formula2>0</formula2>
    </dataValidation>
    <dataValidation allowBlank="true" errorStyle="stop" operator="between" showDropDown="false" showErrorMessage="false" showInputMessage="false" sqref="C31" type="list">
      <formula1>"Dip,Weigh"</formula1>
      <formula2>0</formula2>
    </dataValidation>
    <dataValidation allowBlank="true" errorStyle="stop" operator="between" showDropDown="false" showErrorMessage="false" showInputMessage="false" sqref="C32" type="list">
      <formula1>"Dip,Weigh"</formula1>
      <formula2>0</formula2>
    </dataValidation>
    <dataValidation allowBlank="true" errorStyle="stop" operator="between" showDropDown="false" showErrorMessage="false" showInputMessage="false" sqref="C33" type="list">
      <formula1>"Dip,Weigh"</formula1>
      <formula2>0</formula2>
    </dataValidation>
    <dataValidation allowBlank="true" errorStyle="stop" operator="between" showDropDown="false" showErrorMessage="false" showInputMessage="false" sqref="C34" type="list">
      <formula1>"Dip,Weigh"</formula1>
      <formula2>0</formula2>
    </dataValidation>
    <dataValidation allowBlank="true" errorStyle="stop" operator="between" showDropDown="false" showErrorMessage="false" showInputMessage="false" sqref="C35" type="list">
      <formula1>"Dip,Weigh"</formula1>
      <formula2>0</formula2>
    </dataValidation>
    <dataValidation allowBlank="true" errorStyle="stop" operator="between" showDropDown="false" showErrorMessage="false" showInputMessage="false" sqref="C36" type="list">
      <formula1>"Dip,Weigh"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6" min="3" style="0" width="17"/>
    <col collapsed="false" customWidth="true" hidden="false" outlineLevel="0" max="7" min="7" style="0" width="22"/>
  </cols>
  <sheetData>
    <row r="1" customFormat="false" ht="30" hidden="false" customHeight="true" outlineLevel="0" collapsed="false">
      <c r="A1" s="1" t="s">
        <v>45</v>
      </c>
      <c r="B1" s="1"/>
      <c r="C1" s="1"/>
      <c r="D1" s="1"/>
      <c r="E1" s="1"/>
      <c r="F1" s="1"/>
      <c r="G1" s="1"/>
    </row>
    <row r="2" customFormat="false" ht="13.5" hidden="false" customHeight="true" outlineLevel="0" collapsed="false">
      <c r="A2" s="1"/>
      <c r="B2" s="1"/>
      <c r="C2" s="1"/>
      <c r="D2" s="1"/>
      <c r="E2" s="1"/>
      <c r="F2" s="1"/>
      <c r="G2" s="1"/>
    </row>
    <row r="3" customFormat="false" ht="19.5" hidden="false" customHeight="true" outlineLevel="0" collapsed="false">
      <c r="A3" s="2" t="s">
        <v>46</v>
      </c>
      <c r="B3" s="2"/>
      <c r="C3" s="2"/>
      <c r="D3" s="2"/>
      <c r="E3" s="2"/>
      <c r="F3" s="2"/>
      <c r="G3" s="2"/>
    </row>
    <row r="5" customFormat="false" ht="21.75" hidden="false" customHeight="true" outlineLevel="0" collapsed="false">
      <c r="A5" s="5" t="s">
        <v>47</v>
      </c>
      <c r="B5" s="5"/>
      <c r="C5" s="5"/>
      <c r="D5" s="5"/>
      <c r="E5" s="5"/>
      <c r="F5" s="5"/>
      <c r="G5" s="5"/>
    </row>
    <row r="6" customFormat="false" ht="30" hidden="false" customHeight="true" outlineLevel="0" collapsed="false">
      <c r="A6" s="6" t="s">
        <v>38</v>
      </c>
      <c r="B6" s="6" t="s">
        <v>21</v>
      </c>
      <c r="C6" s="6" t="s">
        <v>48</v>
      </c>
      <c r="D6" s="6" t="s">
        <v>49</v>
      </c>
      <c r="E6" s="6" t="s">
        <v>50</v>
      </c>
      <c r="F6" s="6" t="s">
        <v>51</v>
      </c>
      <c r="G6" s="6" t="s">
        <v>19</v>
      </c>
    </row>
    <row r="7" customFormat="false" ht="15" hidden="false" customHeight="false" outlineLevel="0" collapsed="false">
      <c r="A7" s="8"/>
      <c r="B7" s="7"/>
      <c r="C7" s="8"/>
      <c r="D7" s="9" t="str">
        <f aca="false">IFERROR((C7-VLOOKUP(B7,Setup!$A$20:$D$29,4,FALSE()))/0.94,"")</f>
        <v/>
      </c>
      <c r="E7" s="8"/>
      <c r="F7" s="9" t="str">
        <f aca="false">IFERROR(D7-E7,"")</f>
        <v/>
      </c>
      <c r="G7" s="8"/>
    </row>
    <row r="8" customFormat="false" ht="15" hidden="false" customHeight="false" outlineLevel="0" collapsed="false">
      <c r="A8" s="8"/>
      <c r="B8" s="7"/>
      <c r="C8" s="8"/>
      <c r="D8" s="9" t="str">
        <f aca="false">IFERROR((C8-VLOOKUP(B8,Setup!$A$20:$D$29,4,FALSE()))/0.94,"")</f>
        <v/>
      </c>
      <c r="E8" s="8"/>
      <c r="F8" s="9" t="str">
        <f aca="false">IFERROR(D8-E8,"")</f>
        <v/>
      </c>
      <c r="G8" s="8"/>
    </row>
    <row r="9" customFormat="false" ht="15" hidden="false" customHeight="false" outlineLevel="0" collapsed="false">
      <c r="A9" s="8"/>
      <c r="B9" s="7"/>
      <c r="C9" s="8"/>
      <c r="D9" s="9" t="str">
        <f aca="false">IFERROR((C9-VLOOKUP(B9,Setup!$A$20:$D$29,4,FALSE()))/0.94,"")</f>
        <v/>
      </c>
      <c r="E9" s="8"/>
      <c r="F9" s="9" t="str">
        <f aca="false">IFERROR(D9-E9,"")</f>
        <v/>
      </c>
      <c r="G9" s="8"/>
    </row>
    <row r="10" customFormat="false" ht="15" hidden="false" customHeight="false" outlineLevel="0" collapsed="false">
      <c r="A10" s="8"/>
      <c r="B10" s="7"/>
      <c r="C10" s="8"/>
      <c r="D10" s="9" t="str">
        <f aca="false">IFERROR((C10-VLOOKUP(B10,Setup!$A$20:$D$29,4,FALSE()))/0.94,"")</f>
        <v/>
      </c>
      <c r="E10" s="8"/>
      <c r="F10" s="9" t="str">
        <f aca="false">IFERROR(D10-E10,"")</f>
        <v/>
      </c>
      <c r="G10" s="8"/>
    </row>
    <row r="11" customFormat="false" ht="15" hidden="false" customHeight="false" outlineLevel="0" collapsed="false">
      <c r="A11" s="8"/>
      <c r="B11" s="7"/>
      <c r="C11" s="8"/>
      <c r="D11" s="9" t="str">
        <f aca="false">IFERROR((C11-VLOOKUP(B11,Setup!$A$20:$D$29,4,FALSE()))/0.94,"")</f>
        <v/>
      </c>
      <c r="E11" s="8"/>
      <c r="F11" s="9" t="str">
        <f aca="false">IFERROR(D11-E11,"")</f>
        <v/>
      </c>
      <c r="G11" s="8"/>
    </row>
    <row r="12" customFormat="false" ht="15" hidden="false" customHeight="false" outlineLevel="0" collapsed="false">
      <c r="A12" s="8"/>
      <c r="B12" s="7"/>
      <c r="C12" s="8"/>
      <c r="D12" s="9" t="str">
        <f aca="false">IFERROR((C12-VLOOKUP(B12,Setup!$A$20:$D$29,4,FALSE()))/0.94,"")</f>
        <v/>
      </c>
      <c r="E12" s="8"/>
      <c r="F12" s="9" t="str">
        <f aca="false">IFERROR(D12-E12,"")</f>
        <v/>
      </c>
      <c r="G12" s="8"/>
    </row>
    <row r="13" customFormat="false" ht="15" hidden="false" customHeight="false" outlineLevel="0" collapsed="false">
      <c r="A13" s="8"/>
      <c r="B13" s="7"/>
      <c r="C13" s="8"/>
      <c r="D13" s="9" t="str">
        <f aca="false">IFERROR((C13-VLOOKUP(B13,Setup!$A$20:$D$29,4,FALSE()))/0.94,"")</f>
        <v/>
      </c>
      <c r="E13" s="8"/>
      <c r="F13" s="9" t="str">
        <f aca="false">IFERROR(D13-E13,"")</f>
        <v/>
      </c>
      <c r="G13" s="8"/>
    </row>
    <row r="14" customFormat="false" ht="15" hidden="false" customHeight="false" outlineLevel="0" collapsed="false">
      <c r="A14" s="8"/>
      <c r="B14" s="7"/>
      <c r="C14" s="8"/>
      <c r="D14" s="9" t="str">
        <f aca="false">IFERROR((C14-VLOOKUP(B14,Setup!$A$20:$D$29,4,FALSE()))/0.94,"")</f>
        <v/>
      </c>
      <c r="E14" s="8"/>
      <c r="F14" s="9" t="str">
        <f aca="false">IFERROR(D14-E14,"")</f>
        <v/>
      </c>
      <c r="G14" s="8"/>
    </row>
    <row r="15" customFormat="false" ht="15" hidden="false" customHeight="false" outlineLevel="0" collapsed="false">
      <c r="A15" s="8"/>
      <c r="B15" s="7"/>
      <c r="C15" s="8"/>
      <c r="D15" s="9" t="str">
        <f aca="false">IFERROR((C15-VLOOKUP(B15,Setup!$A$20:$D$29,4,FALSE()))/0.94,"")</f>
        <v/>
      </c>
      <c r="E15" s="8"/>
      <c r="F15" s="9" t="str">
        <f aca="false">IFERROR(D15-E15,"")</f>
        <v/>
      </c>
      <c r="G15" s="8"/>
    </row>
    <row r="16" customFormat="false" ht="15" hidden="false" customHeight="false" outlineLevel="0" collapsed="false">
      <c r="A16" s="8"/>
      <c r="B16" s="7"/>
      <c r="C16" s="8"/>
      <c r="D16" s="9" t="str">
        <f aca="false">IFERROR((C16-VLOOKUP(B16,Setup!$A$20:$D$29,4,FALSE()))/0.94,"")</f>
        <v/>
      </c>
      <c r="E16" s="8"/>
      <c r="F16" s="9" t="str">
        <f aca="false">IFERROR(D16-E16,"")</f>
        <v/>
      </c>
      <c r="G16" s="8"/>
    </row>
    <row r="17" customFormat="false" ht="15" hidden="false" customHeight="false" outlineLevel="0" collapsed="false">
      <c r="A17" s="8"/>
      <c r="B17" s="7"/>
      <c r="C17" s="8"/>
      <c r="D17" s="9" t="str">
        <f aca="false">IFERROR((C17-VLOOKUP(B17,Setup!$A$20:$D$29,4,FALSE()))/0.94,"")</f>
        <v/>
      </c>
      <c r="E17" s="8"/>
      <c r="F17" s="9" t="str">
        <f aca="false">IFERROR(D17-E17,"")</f>
        <v/>
      </c>
      <c r="G17" s="8"/>
    </row>
    <row r="18" customFormat="false" ht="15" hidden="false" customHeight="false" outlineLevel="0" collapsed="false">
      <c r="A18" s="8"/>
      <c r="B18" s="7"/>
      <c r="C18" s="8"/>
      <c r="D18" s="9" t="str">
        <f aca="false">IFERROR((C18-VLOOKUP(B18,Setup!$A$20:$D$29,4,FALSE()))/0.94,"")</f>
        <v/>
      </c>
      <c r="E18" s="8"/>
      <c r="F18" s="9" t="str">
        <f aca="false">IFERROR(D18-E18,"")</f>
        <v/>
      </c>
      <c r="G18" s="8"/>
    </row>
    <row r="19" customFormat="false" ht="15" hidden="false" customHeight="false" outlineLevel="0" collapsed="false">
      <c r="A19" s="8"/>
      <c r="B19" s="7"/>
      <c r="C19" s="8"/>
      <c r="D19" s="9" t="str">
        <f aca="false">IFERROR((C19-VLOOKUP(B19,Setup!$A$20:$D$29,4,FALSE()))/0.94,"")</f>
        <v/>
      </c>
      <c r="E19" s="8"/>
      <c r="F19" s="9" t="str">
        <f aca="false">IFERROR(D19-E19,"")</f>
        <v/>
      </c>
      <c r="G19" s="8"/>
    </row>
    <row r="20" customFormat="false" ht="15" hidden="false" customHeight="false" outlineLevel="0" collapsed="false">
      <c r="A20" s="8"/>
      <c r="B20" s="7"/>
      <c r="C20" s="8"/>
      <c r="D20" s="9" t="str">
        <f aca="false">IFERROR((C20-VLOOKUP(B20,Setup!$A$20:$D$29,4,FALSE()))/0.94,"")</f>
        <v/>
      </c>
      <c r="E20" s="8"/>
      <c r="F20" s="9" t="str">
        <f aca="false">IFERROR(D20-E20,"")</f>
        <v/>
      </c>
      <c r="G20" s="8"/>
    </row>
    <row r="21" customFormat="false" ht="15" hidden="false" customHeight="false" outlineLevel="0" collapsed="false">
      <c r="A21" s="8"/>
      <c r="B21" s="7"/>
      <c r="C21" s="8"/>
      <c r="D21" s="9" t="str">
        <f aca="false">IFERROR((C21-VLOOKUP(B21,Setup!$A$20:$D$29,4,FALSE()))/0.94,"")</f>
        <v/>
      </c>
      <c r="E21" s="8"/>
      <c r="F21" s="9" t="str">
        <f aca="false">IFERROR(D21-E21,"")</f>
        <v/>
      </c>
      <c r="G21" s="8"/>
    </row>
    <row r="22" customFormat="false" ht="15" hidden="false" customHeight="false" outlineLevel="0" collapsed="false">
      <c r="A22" s="8"/>
      <c r="B22" s="7"/>
      <c r="C22" s="8"/>
      <c r="D22" s="9" t="str">
        <f aca="false">IFERROR((C22-VLOOKUP(B22,Setup!$A$20:$D$29,4,FALSE()))/0.94,"")</f>
        <v/>
      </c>
      <c r="E22" s="8"/>
      <c r="F22" s="9" t="str">
        <f aca="false">IFERROR(D22-E22,"")</f>
        <v/>
      </c>
      <c r="G22" s="8"/>
    </row>
    <row r="23" customFormat="false" ht="15" hidden="false" customHeight="false" outlineLevel="0" collapsed="false">
      <c r="A23" s="8"/>
      <c r="B23" s="7"/>
      <c r="C23" s="8"/>
      <c r="D23" s="9" t="str">
        <f aca="false">IFERROR((C23-VLOOKUP(B23,Setup!$A$20:$D$29,4,FALSE()))/0.94,"")</f>
        <v/>
      </c>
      <c r="E23" s="8"/>
      <c r="F23" s="9" t="str">
        <f aca="false">IFERROR(D23-E23,"")</f>
        <v/>
      </c>
      <c r="G23" s="8"/>
    </row>
    <row r="24" customFormat="false" ht="15" hidden="false" customHeight="false" outlineLevel="0" collapsed="false">
      <c r="A24" s="8"/>
      <c r="B24" s="7"/>
      <c r="C24" s="8"/>
      <c r="D24" s="9" t="str">
        <f aca="false">IFERROR((C24-VLOOKUP(B24,Setup!$A$20:$D$29,4,FALSE()))/0.94,"")</f>
        <v/>
      </c>
      <c r="E24" s="8"/>
      <c r="F24" s="9" t="str">
        <f aca="false">IFERROR(D24-E24,"")</f>
        <v/>
      </c>
      <c r="G24" s="8"/>
    </row>
    <row r="25" customFormat="false" ht="15" hidden="false" customHeight="false" outlineLevel="0" collapsed="false">
      <c r="A25" s="8"/>
      <c r="B25" s="7"/>
      <c r="C25" s="8"/>
      <c r="D25" s="9" t="str">
        <f aca="false">IFERROR((C25-VLOOKUP(B25,Setup!$A$20:$D$29,4,FALSE()))/0.94,"")</f>
        <v/>
      </c>
      <c r="E25" s="8"/>
      <c r="F25" s="9" t="str">
        <f aca="false">IFERROR(D25-E25,"")</f>
        <v/>
      </c>
      <c r="G25" s="8"/>
    </row>
    <row r="26" customFormat="false" ht="15" hidden="false" customHeight="false" outlineLevel="0" collapsed="false">
      <c r="A26" s="8"/>
      <c r="B26" s="7"/>
      <c r="C26" s="8"/>
      <c r="D26" s="9" t="str">
        <f aca="false">IFERROR((C26-VLOOKUP(B26,Setup!$A$20:$D$29,4,FALSE()))/0.94,"")</f>
        <v/>
      </c>
      <c r="E26" s="8"/>
      <c r="F26" s="9" t="str">
        <f aca="false">IFERROR(D26-E26,"")</f>
        <v/>
      </c>
      <c r="G26" s="8"/>
    </row>
    <row r="27" customFormat="false" ht="15" hidden="false" customHeight="false" outlineLevel="0" collapsed="false">
      <c r="A27" s="8"/>
      <c r="B27" s="7"/>
      <c r="C27" s="8"/>
      <c r="D27" s="9" t="str">
        <f aca="false">IFERROR((C27-VLOOKUP(B27,Setup!$A$20:$D$29,4,FALSE()))/0.94,"")</f>
        <v/>
      </c>
      <c r="E27" s="8"/>
      <c r="F27" s="9" t="str">
        <f aca="false">IFERROR(D27-E27,"")</f>
        <v/>
      </c>
      <c r="G27" s="8"/>
    </row>
    <row r="28" customFormat="false" ht="15" hidden="false" customHeight="false" outlineLevel="0" collapsed="false">
      <c r="A28" s="8"/>
      <c r="B28" s="7"/>
      <c r="C28" s="8"/>
      <c r="D28" s="9" t="str">
        <f aca="false">IFERROR((C28-VLOOKUP(B28,Setup!$A$20:$D$29,4,FALSE()))/0.94,"")</f>
        <v/>
      </c>
      <c r="E28" s="8"/>
      <c r="F28" s="9" t="str">
        <f aca="false">IFERROR(D28-E28,"")</f>
        <v/>
      </c>
      <c r="G28" s="8"/>
    </row>
    <row r="29" customFormat="false" ht="15" hidden="false" customHeight="false" outlineLevel="0" collapsed="false">
      <c r="A29" s="8"/>
      <c r="B29" s="7"/>
      <c r="C29" s="8"/>
      <c r="D29" s="9" t="str">
        <f aca="false">IFERROR((C29-VLOOKUP(B29,Setup!$A$20:$D$29,4,FALSE()))/0.94,"")</f>
        <v/>
      </c>
      <c r="E29" s="8"/>
      <c r="F29" s="9" t="str">
        <f aca="false">IFERROR(D29-E29,"")</f>
        <v/>
      </c>
      <c r="G29" s="8"/>
    </row>
    <row r="30" customFormat="false" ht="15" hidden="false" customHeight="false" outlineLevel="0" collapsed="false">
      <c r="A30" s="8"/>
      <c r="B30" s="7"/>
      <c r="C30" s="8"/>
      <c r="D30" s="9" t="str">
        <f aca="false">IFERROR((C30-VLOOKUP(B30,Setup!$A$20:$D$29,4,FALSE()))/0.94,"")</f>
        <v/>
      </c>
      <c r="E30" s="8"/>
      <c r="F30" s="9" t="str">
        <f aca="false">IFERROR(D30-E30,"")</f>
        <v/>
      </c>
      <c r="G30" s="8"/>
    </row>
    <row r="31" customFormat="false" ht="15" hidden="false" customHeight="false" outlineLevel="0" collapsed="false">
      <c r="A31" s="8"/>
      <c r="B31" s="7"/>
      <c r="C31" s="8"/>
      <c r="D31" s="9" t="str">
        <f aca="false">IFERROR((C31-VLOOKUP(B31,Setup!$A$20:$D$29,4,FALSE()))/0.94,"")</f>
        <v/>
      </c>
      <c r="E31" s="8"/>
      <c r="F31" s="9" t="str">
        <f aca="false">IFERROR(D31-E31,"")</f>
        <v/>
      </c>
      <c r="G31" s="8"/>
    </row>
    <row r="32" customFormat="false" ht="15" hidden="false" customHeight="false" outlineLevel="0" collapsed="false">
      <c r="A32" s="8"/>
      <c r="B32" s="7"/>
      <c r="C32" s="8"/>
      <c r="D32" s="9" t="str">
        <f aca="false">IFERROR((C32-VLOOKUP(B32,Setup!$A$20:$D$29,4,FALSE()))/0.94,"")</f>
        <v/>
      </c>
      <c r="E32" s="8"/>
      <c r="F32" s="9" t="str">
        <f aca="false">IFERROR(D32-E32,"")</f>
        <v/>
      </c>
      <c r="G32" s="8"/>
    </row>
    <row r="33" customFormat="false" ht="15" hidden="false" customHeight="false" outlineLevel="0" collapsed="false">
      <c r="A33" s="8"/>
      <c r="B33" s="7"/>
      <c r="C33" s="8"/>
      <c r="D33" s="9" t="str">
        <f aca="false">IFERROR((C33-VLOOKUP(B33,Setup!$A$20:$D$29,4,FALSE()))/0.94,"")</f>
        <v/>
      </c>
      <c r="E33" s="8"/>
      <c r="F33" s="9" t="str">
        <f aca="false">IFERROR(D33-E33,"")</f>
        <v/>
      </c>
      <c r="G33" s="8"/>
    </row>
    <row r="34" customFormat="false" ht="15" hidden="false" customHeight="false" outlineLevel="0" collapsed="false">
      <c r="A34" s="8"/>
      <c r="B34" s="7"/>
      <c r="C34" s="8"/>
      <c r="D34" s="9" t="str">
        <f aca="false">IFERROR((C34-VLOOKUP(B34,Setup!$A$20:$D$29,4,FALSE()))/0.94,"")</f>
        <v/>
      </c>
      <c r="E34" s="8"/>
      <c r="F34" s="9" t="str">
        <f aca="false">IFERROR(D34-E34,"")</f>
        <v/>
      </c>
      <c r="G34" s="8"/>
    </row>
    <row r="35" customFormat="false" ht="15" hidden="false" customHeight="false" outlineLevel="0" collapsed="false">
      <c r="A35" s="8"/>
      <c r="B35" s="7"/>
      <c r="C35" s="8"/>
      <c r="D35" s="9" t="str">
        <f aca="false">IFERROR((C35-VLOOKUP(B35,Setup!$A$20:$D$29,4,FALSE()))/0.94,"")</f>
        <v/>
      </c>
      <c r="E35" s="8"/>
      <c r="F35" s="9" t="str">
        <f aca="false">IFERROR(D35-E35,"")</f>
        <v/>
      </c>
      <c r="G35" s="8"/>
    </row>
    <row r="36" customFormat="false" ht="15" hidden="false" customHeight="false" outlineLevel="0" collapsed="false">
      <c r="A36" s="8"/>
      <c r="B36" s="7"/>
      <c r="C36" s="8"/>
      <c r="D36" s="9" t="str">
        <f aca="false">IFERROR((C36-VLOOKUP(B36,Setup!$A$20:$D$29,4,FALSE()))/0.94,"")</f>
        <v/>
      </c>
      <c r="E36" s="8"/>
      <c r="F36" s="9" t="str">
        <f aca="false">IFERROR(D36-E36,"")</f>
        <v/>
      </c>
      <c r="G36" s="8"/>
    </row>
  </sheetData>
  <mergeCells count="3">
    <mergeCell ref="A1:G2"/>
    <mergeCell ref="A3:G3"/>
    <mergeCell ref="A5:G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6"/>
    <col collapsed="false" customWidth="true" hidden="false" outlineLevel="0" max="4" min="4" style="0" width="4"/>
  </cols>
  <sheetData>
    <row r="1" customFormat="false" ht="30" hidden="false" customHeight="true" outlineLevel="0" collapsed="false">
      <c r="A1" s="1" t="s">
        <v>52</v>
      </c>
      <c r="B1" s="1"/>
      <c r="C1" s="1"/>
      <c r="D1" s="1"/>
    </row>
    <row r="2" customFormat="false" ht="13.5" hidden="false" customHeight="true" outlineLevel="0" collapsed="false">
      <c r="A2" s="1"/>
      <c r="B2" s="1"/>
      <c r="C2" s="1"/>
      <c r="D2" s="1"/>
    </row>
    <row r="3" customFormat="false" ht="19.5" hidden="false" customHeight="true" outlineLevel="0" collapsed="false">
      <c r="A3" s="2" t="s">
        <v>53</v>
      </c>
      <c r="B3" s="2"/>
      <c r="C3" s="2"/>
      <c r="D3" s="2"/>
    </row>
    <row r="5" customFormat="false" ht="21.75" hidden="false" customHeight="true" outlineLevel="0" collapsed="false">
      <c r="A5" s="5" t="s">
        <v>54</v>
      </c>
      <c r="B5" s="5"/>
      <c r="C5" s="5"/>
      <c r="D5" s="5"/>
    </row>
    <row r="6" customFormat="false" ht="30" hidden="false" customHeight="true" outlineLevel="0" collapsed="false">
      <c r="A6" s="6" t="s">
        <v>55</v>
      </c>
      <c r="B6" s="6" t="s">
        <v>56</v>
      </c>
      <c r="C6" s="6" t="s">
        <v>57</v>
      </c>
      <c r="D6" s="6"/>
    </row>
    <row r="7" customFormat="false" ht="15" hidden="false" customHeight="false" outlineLevel="0" collapsed="false">
      <c r="A7" s="11" t="s">
        <v>58</v>
      </c>
      <c r="B7" s="9" t="n">
        <f aca="false">COUNT('Draught Log'!A7:A36)</f>
        <v>0</v>
      </c>
      <c r="C7" s="7"/>
    </row>
    <row r="8" customFormat="false" ht="15" hidden="false" customHeight="false" outlineLevel="0" collapsed="false">
      <c r="A8" s="11" t="s">
        <v>59</v>
      </c>
      <c r="B8" s="9" t="n">
        <f aca="false">IFERROR(AVERAGE('Draught Log'!H7:H36),0)</f>
        <v>0</v>
      </c>
      <c r="C8" s="7"/>
    </row>
    <row r="9" customFormat="false" ht="15" hidden="false" customHeight="false" outlineLevel="0" collapsed="false">
      <c r="A9" s="11" t="s">
        <v>60</v>
      </c>
      <c r="B9" s="9" t="n">
        <f aca="false">COUNTIF('Draught Log'!H7:H36,"&gt;1")+COUNTIF('Draught Log'!H7:H36,"&lt;-1")</f>
        <v>0</v>
      </c>
      <c r="C9" s="7" t="str">
        <f aca="false">IF(B7&gt;0,IF(B7&gt;2,"⚠ Investigate","OK"),"")</f>
        <v/>
      </c>
    </row>
    <row r="11" customFormat="false" ht="21.75" hidden="false" customHeight="true" outlineLevel="0" collapsed="false">
      <c r="A11" s="5" t="s">
        <v>61</v>
      </c>
      <c r="B11" s="5"/>
      <c r="C11" s="5"/>
      <c r="D11" s="5"/>
    </row>
    <row r="12" customFormat="false" ht="30" hidden="false" customHeight="true" outlineLevel="0" collapsed="false">
      <c r="A12" s="6" t="s">
        <v>55</v>
      </c>
      <c r="B12" s="6" t="s">
        <v>56</v>
      </c>
      <c r="C12" s="6" t="s">
        <v>57</v>
      </c>
      <c r="D12" s="6"/>
    </row>
    <row r="13" customFormat="false" ht="15" hidden="false" customHeight="false" outlineLevel="0" collapsed="false">
      <c r="A13" s="11" t="s">
        <v>62</v>
      </c>
      <c r="B13" s="9" t="n">
        <f aca="false">COUNT('Spirits Log'!A7:A36)</f>
        <v>0</v>
      </c>
    </row>
    <row r="14" customFormat="false" ht="15" hidden="false" customHeight="false" outlineLevel="0" collapsed="false">
      <c r="A14" s="11" t="s">
        <v>63</v>
      </c>
      <c r="B14" s="9" t="n">
        <f aca="false">IFERROR(AVERAGE('Spirits Log'!F7:F36),0)</f>
        <v>0</v>
      </c>
    </row>
    <row r="17" customFormat="false" ht="15" hidden="false" customHeight="true" outlineLevel="0" collapsed="false">
      <c r="A17" s="12" t="s">
        <v>64</v>
      </c>
      <c r="B17" s="12"/>
      <c r="C17" s="12"/>
      <c r="D17" s="12"/>
    </row>
    <row r="18" customFormat="false" ht="15" hidden="false" customHeight="false" outlineLevel="0" collapsed="false">
      <c r="A18" s="12"/>
      <c r="B18" s="12"/>
      <c r="C18" s="12"/>
      <c r="D18" s="12"/>
    </row>
    <row r="19" customFormat="false" ht="15" hidden="false" customHeight="false" outlineLevel="0" collapsed="false">
      <c r="A19" s="12"/>
      <c r="B19" s="12"/>
      <c r="C19" s="12"/>
      <c r="D19" s="12"/>
    </row>
  </sheetData>
  <mergeCells count="5">
    <mergeCell ref="A1:D2"/>
    <mergeCell ref="A3:D3"/>
    <mergeCell ref="A5:D5"/>
    <mergeCell ref="A11:D11"/>
    <mergeCell ref="A17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2026-07-08T17:20:00Z</dcterms:created>
  <dc:creator>openpyxl</dc:creator>
  <dc:description/>
  <dc:language>en-US</dc:language>
  <cp:lastModifiedBy/>
  <dcterms:modified xsi:type="dcterms:W3CDTF">2026-07-08T17:20:00Z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